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0" windowWidth="21840" windowHeight="12135"/>
  </bookViews>
  <sheets>
    <sheet name="2025-2027" sheetId="4" r:id="rId1"/>
  </sheets>
  <definedNames>
    <definedName name="_xlnm.Print_Area" localSheetId="0">'2025-2027'!$A$1:$M$19</definedName>
  </definedNames>
  <calcPr calcId="125725"/>
</workbook>
</file>

<file path=xl/calcChain.xml><?xml version="1.0" encoding="utf-8"?>
<calcChain xmlns="http://schemas.openxmlformats.org/spreadsheetml/2006/main">
  <c r="H7" i="4"/>
  <c r="J7" s="1"/>
  <c r="L7" s="1"/>
  <c r="E16"/>
  <c r="E14"/>
  <c r="E9"/>
  <c r="E7"/>
  <c r="F16" l="1"/>
  <c r="F12"/>
  <c r="H9" l="1"/>
  <c r="G14"/>
  <c r="H14"/>
  <c r="J14" s="1"/>
  <c r="G9"/>
  <c r="I7"/>
  <c r="G7"/>
  <c r="L14" l="1"/>
  <c r="I14"/>
  <c r="K14"/>
  <c r="K7" l="1"/>
  <c r="M14"/>
  <c r="G16"/>
  <c r="J8"/>
  <c r="J9" s="1"/>
  <c r="I9"/>
  <c r="H12" l="1"/>
  <c r="K9"/>
  <c r="J12"/>
  <c r="J13" s="1"/>
  <c r="J16" s="1"/>
  <c r="L8"/>
  <c r="L9" s="1"/>
  <c r="M7"/>
  <c r="H13" l="1"/>
  <c r="H16" s="1"/>
  <c r="M9"/>
  <c r="L12"/>
  <c r="L13" s="1"/>
  <c r="L16" s="1"/>
  <c r="M16" s="1"/>
  <c r="I16" l="1"/>
  <c r="K16"/>
</calcChain>
</file>

<file path=xl/sharedStrings.xml><?xml version="1.0" encoding="utf-8"?>
<sst xmlns="http://schemas.openxmlformats.org/spreadsheetml/2006/main" count="89" uniqueCount="46">
  <si>
    <t>Налоговая база по кадастровой стоимости объектов с учетом вычетов</t>
  </si>
  <si>
    <t>Коэффициент переходного периода</t>
  </si>
  <si>
    <t>Наименование показателя</t>
  </si>
  <si>
    <t>Источники данных</t>
  </si>
  <si>
    <t>устанавливается п.8 ст 408 НК РФ (0,2/0,4/0,6)</t>
  </si>
  <si>
    <t>Х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</si>
  <si>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</si>
  <si>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</si>
  <si>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</si>
  <si>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</si>
  <si>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</si>
  <si>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</si>
  <si>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</si>
  <si>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</si>
  <si>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</si>
  <si>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</si>
  <si>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</si>
  <si>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Средняя ставка по кадастровой стоимости</t>
  </si>
  <si>
    <t>Сумма налога, подлежащая уплате в бюджет-всего, тыс. рублей</t>
  </si>
  <si>
    <t>Сумма налога переходного периода, тыс. рублей</t>
  </si>
  <si>
    <t xml:space="preserve">Сумма налога, подлежащая уплате в бюджет (по кадастровой стоимости), тыс. рублей </t>
  </si>
  <si>
    <t xml:space="preserve">
отчет по форме № 5-МН, стр. 3500 (последний год применения инвентаризационной стоимости в субъекте РФ)
</t>
  </si>
  <si>
    <t>L</t>
  </si>
  <si>
    <t>M</t>
  </si>
  <si>
    <t>Сумма налога, подлежащая уплате в бюджет (по инвентаризационной стоимости),тыс. рублей</t>
  </si>
  <si>
    <t>заполняется субъектами РФ, находящимися в переходном периоде: 
(стр.4-стр.1)*стр.5 + стр.1</t>
  </si>
  <si>
    <t xml:space="preserve">стр.4/ стр.2
</t>
  </si>
  <si>
    <t>стр.4 или стр.6  соответственно</t>
  </si>
  <si>
    <t>для субъектов РФ 1го и 2го переходного периода: стр.7*стр.9+/-стр.10
для субъектов РФ 3го переходного периода и перешедших на кадастр: стр.8*стр.9+/-стр.10</t>
  </si>
  <si>
    <t>№ стр.</t>
  </si>
  <si>
    <t>тыс. руб.</t>
  </si>
  <si>
    <t>если F7 &gt;D11*1,1, то указывается D11*1,1; если F7&lt;D11*1,1, то указывается F7
соответственно, если H(J,L)7 &gt; F(H,J)8*1,1, то указывается F(H,J)8*1,1
если H(J,L)7 &lt; F(H,J)8*1,1, то указывается  H(J,L)7</t>
  </si>
  <si>
    <r>
      <t>Сумма налога  c учетом коэффициента 1.1 (</t>
    </r>
    <r>
      <rPr>
        <b/>
        <sz val="12"/>
        <color theme="1"/>
        <rFont val="Times New Roman"/>
        <family val="1"/>
        <charset val="204"/>
      </rPr>
      <t>для субъектов РФ 3го налогового периода и последующих, другие субъекты ставят 0</t>
    </r>
    <r>
      <rPr>
        <sz val="12"/>
        <color theme="1"/>
        <rFont val="Times New Roman"/>
        <family val="1"/>
        <charset val="204"/>
      </rPr>
      <t>)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</si>
  <si>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Коэффициент собираемости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</si>
  <si>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фактор f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</si>
  <si>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Сумма налога к уплате с учетом К собираемости и фактора f, тыс. рублей.</t>
    </r>
    <r>
      <rPr>
        <b/>
        <vertAlign val="superscript"/>
        <sz val="12"/>
        <color theme="1"/>
        <rFont val="Times New Roman"/>
        <family val="1"/>
        <charset val="204"/>
      </rPr>
      <t>4</t>
    </r>
  </si>
  <si>
    <t xml:space="preserve">
2025 год
прогноз
</t>
  </si>
  <si>
    <t xml:space="preserve">
2026 год
прогноз
</t>
  </si>
  <si>
    <t>отчет по форме № 5-МН (за 2022 год), стр. 3411;
темп</t>
  </si>
  <si>
    <t>отчет по форме № 5-МН (за 2022 год), стр.3500;
стр.2*стр.3</t>
  </si>
  <si>
    <t xml:space="preserve"> частное от деления суммы поступившего налога на сумму начисленного налога
</t>
  </si>
  <si>
    <t>2023 год
факт</t>
  </si>
  <si>
    <t>Темп, %</t>
  </si>
  <si>
    <t xml:space="preserve">
2024 год
оценка
</t>
  </si>
  <si>
    <t xml:space="preserve">
2027 год
прогноз
</t>
  </si>
  <si>
    <t>Расчет поступления налога на имущество физических лиц в бюджет муниципального образования Григорьевское (сельское поселение) на 2025 год и на плановый период 2026 и 2027 годов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</si>
</sst>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#,##0.0"/>
  </numFmts>
  <fonts count="15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right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wrapText="1"/>
    </xf>
    <xf numFmtId="0" fontId="10" fillId="2" borderId="0" xfId="0" applyFont="1" applyFill="1" applyBorder="1" applyAlignment="1">
      <alignment horizontal="justify" vertical="top" wrapText="1"/>
    </xf>
    <xf numFmtId="0" fontId="7" fillId="2" borderId="0" xfId="0" applyFont="1" applyFill="1" applyBorder="1" applyAlignment="1">
      <alignment horizontal="justify" vertical="top" wrapText="1"/>
    </xf>
    <xf numFmtId="0" fontId="0" fillId="0" borderId="0" xfId="0" applyAlignment="1">
      <alignment horizontal="justify" wrapText="1"/>
    </xf>
    <xf numFmtId="0" fontId="4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4" xfId="2"/>
  </cellStyles>
  <dxfs count="0"/>
  <tableStyles count="0" defaultTableStyle="TableStyleMedium2" defaultPivotStyle="PivotStyleMedium9"/>
  <colors>
    <mruColors>
      <color rgb="FF9DBC58"/>
      <color rgb="FFB5CB83"/>
      <color rgb="FFC5D69E"/>
      <color rgb="FFEBF1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17</xdr:row>
      <xdr:rowOff>0</xdr:rowOff>
    </xdr:from>
    <xdr:to>
      <xdr:col>3</xdr:col>
      <xdr:colOff>304800</xdr:colOff>
      <xdr:row>17</xdr:row>
      <xdr:rowOff>1078779</xdr:rowOff>
    </xdr:to>
    <xdr:sp macro="" textlink="">
      <xdr:nvSpPr>
        <xdr:cNvPr id="2" name="AutoShape 7"/>
        <xdr:cNvSpPr>
          <a:spLocks noChangeAspect="1" noChangeArrowheads="1"/>
        </xdr:cNvSpPr>
      </xdr:nvSpPr>
      <xdr:spPr bwMode="auto">
        <a:xfrm>
          <a:off x="5248275" y="19926300"/>
          <a:ext cx="304800" cy="108398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304800</xdr:colOff>
      <xdr:row>17</xdr:row>
      <xdr:rowOff>1078779</xdr:rowOff>
    </xdr:to>
    <xdr:sp macro="" textlink="">
      <xdr:nvSpPr>
        <xdr:cNvPr id="3" name="AutoShape 10"/>
        <xdr:cNvSpPr>
          <a:spLocks noChangeAspect="1" noChangeArrowheads="1"/>
        </xdr:cNvSpPr>
      </xdr:nvSpPr>
      <xdr:spPr bwMode="auto">
        <a:xfrm>
          <a:off x="5248275" y="19926300"/>
          <a:ext cx="304800" cy="108398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4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5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6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7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8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9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0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1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2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3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4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5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6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7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8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3</xdr:col>
      <xdr:colOff>0</xdr:colOff>
      <xdr:row>17</xdr:row>
      <xdr:rowOff>0</xdr:rowOff>
    </xdr:from>
    <xdr:to>
      <xdr:col>3</xdr:col>
      <xdr:colOff>304800</xdr:colOff>
      <xdr:row>18</xdr:row>
      <xdr:rowOff>43276</xdr:rowOff>
    </xdr:to>
    <xdr:sp macro="" textlink="">
      <xdr:nvSpPr>
        <xdr:cNvPr id="19" name="AutoShape 13"/>
        <xdr:cNvSpPr>
          <a:spLocks noChangeAspect="1" noChangeArrowheads="1"/>
        </xdr:cNvSpPr>
      </xdr:nvSpPr>
      <xdr:spPr bwMode="auto">
        <a:xfrm>
          <a:off x="5248275" y="19926300"/>
          <a:ext cx="304800" cy="124590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0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1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2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3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4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17</xdr:row>
      <xdr:rowOff>0</xdr:rowOff>
    </xdr:from>
    <xdr:ext cx="304800" cy="304800"/>
    <xdr:sp macro="" textlink="">
      <xdr:nvSpPr>
        <xdr:cNvPr id="25" name="AutoShape 7"/>
        <xdr:cNvSpPr>
          <a:spLocks noChangeAspect="1" noChangeArrowheads="1"/>
        </xdr:cNvSpPr>
      </xdr:nvSpPr>
      <xdr:spPr bwMode="auto">
        <a:xfrm>
          <a:off x="949642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17</xdr:row>
      <xdr:rowOff>0</xdr:rowOff>
    </xdr:from>
    <xdr:ext cx="304800" cy="304800"/>
    <xdr:sp macro="" textlink="">
      <xdr:nvSpPr>
        <xdr:cNvPr id="26" name="AutoShape 7"/>
        <xdr:cNvSpPr>
          <a:spLocks noChangeAspect="1" noChangeArrowheads="1"/>
        </xdr:cNvSpPr>
      </xdr:nvSpPr>
      <xdr:spPr bwMode="auto">
        <a:xfrm>
          <a:off x="949642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17</xdr:row>
      <xdr:rowOff>0</xdr:rowOff>
    </xdr:from>
    <xdr:ext cx="304800" cy="304800"/>
    <xdr:sp macro="" textlink="">
      <xdr:nvSpPr>
        <xdr:cNvPr id="27" name="AutoShape 7"/>
        <xdr:cNvSpPr>
          <a:spLocks noChangeAspect="1" noChangeArrowheads="1"/>
        </xdr:cNvSpPr>
      </xdr:nvSpPr>
      <xdr:spPr bwMode="auto">
        <a:xfrm>
          <a:off x="949642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17</xdr:row>
      <xdr:rowOff>0</xdr:rowOff>
    </xdr:from>
    <xdr:ext cx="304800" cy="304800"/>
    <xdr:sp macro="" textlink="">
      <xdr:nvSpPr>
        <xdr:cNvPr id="28" name="AutoShape 7"/>
        <xdr:cNvSpPr>
          <a:spLocks noChangeAspect="1" noChangeArrowheads="1"/>
        </xdr:cNvSpPr>
      </xdr:nvSpPr>
      <xdr:spPr bwMode="auto">
        <a:xfrm>
          <a:off x="10782300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9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0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1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2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3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4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5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6" name="AutoShape 7"/>
        <xdr:cNvSpPr>
          <a:spLocks noChangeAspect="1" noChangeArrowheads="1"/>
        </xdr:cNvSpPr>
      </xdr:nvSpPr>
      <xdr:spPr bwMode="auto">
        <a:xfrm>
          <a:off x="5248275" y="1992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view="pageBreakPreview" zoomScale="60" zoomScaleNormal="85" workbookViewId="0">
      <pane ySplit="5" topLeftCell="A6" activePane="bottomLeft" state="frozen"/>
      <selection pane="bottomLeft" activeCell="F7" sqref="F7"/>
    </sheetView>
  </sheetViews>
  <sheetFormatPr defaultColWidth="9.140625" defaultRowHeight="15"/>
  <cols>
    <col min="1" max="1" width="6.5703125" style="1" customWidth="1"/>
    <col min="2" max="2" width="49" style="1" customWidth="1"/>
    <col min="3" max="3" width="29.85546875" style="1" customWidth="1"/>
    <col min="4" max="4" width="19.42578125" style="1" customWidth="1"/>
    <col min="5" max="5" width="10.85546875" style="1" customWidth="1"/>
    <col min="6" max="6" width="22.42578125" style="1" customWidth="1"/>
    <col min="7" max="7" width="11" style="1" customWidth="1"/>
    <col min="8" max="8" width="19.28515625" style="1" customWidth="1"/>
    <col min="9" max="9" width="11.140625" style="1" customWidth="1"/>
    <col min="10" max="10" width="22" style="1" customWidth="1"/>
    <col min="11" max="11" width="10.5703125" style="1" customWidth="1"/>
    <col min="12" max="12" width="22" style="1" customWidth="1"/>
    <col min="13" max="13" width="10.5703125" style="1" customWidth="1"/>
    <col min="14" max="16384" width="9.140625" style="1"/>
  </cols>
  <sheetData>
    <row r="1" spans="1:13" ht="66.75" customHeight="1">
      <c r="A1" s="39" t="s">
        <v>45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25.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3" ht="31.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M3" s="23" t="s">
        <v>30</v>
      </c>
    </row>
    <row r="4" spans="1:13" hidden="1">
      <c r="A4" s="13" t="s">
        <v>6</v>
      </c>
      <c r="B4" s="14" t="s">
        <v>7</v>
      </c>
      <c r="C4" s="14" t="s">
        <v>8</v>
      </c>
      <c r="D4" s="14" t="s">
        <v>9</v>
      </c>
      <c r="E4" s="14" t="s">
        <v>10</v>
      </c>
      <c r="F4" s="14" t="s">
        <v>11</v>
      </c>
      <c r="G4" s="14" t="s">
        <v>12</v>
      </c>
      <c r="H4" s="14" t="s">
        <v>13</v>
      </c>
      <c r="I4" s="14" t="s">
        <v>14</v>
      </c>
      <c r="J4" s="14" t="s">
        <v>15</v>
      </c>
      <c r="K4" s="14" t="s">
        <v>16</v>
      </c>
      <c r="L4" s="14" t="s">
        <v>22</v>
      </c>
      <c r="M4" s="14" t="s">
        <v>23</v>
      </c>
    </row>
    <row r="5" spans="1:13" ht="75">
      <c r="A5" s="2" t="s">
        <v>29</v>
      </c>
      <c r="B5" s="2" t="s">
        <v>2</v>
      </c>
      <c r="C5" s="2" t="s">
        <v>3</v>
      </c>
      <c r="D5" s="3" t="s">
        <v>41</v>
      </c>
      <c r="E5" s="4" t="s">
        <v>42</v>
      </c>
      <c r="F5" s="2" t="s">
        <v>43</v>
      </c>
      <c r="G5" s="2" t="s">
        <v>42</v>
      </c>
      <c r="H5" s="2" t="s">
        <v>36</v>
      </c>
      <c r="I5" s="2" t="s">
        <v>42</v>
      </c>
      <c r="J5" s="2" t="s">
        <v>37</v>
      </c>
      <c r="K5" s="2" t="s">
        <v>42</v>
      </c>
      <c r="L5" s="2" t="s">
        <v>44</v>
      </c>
      <c r="M5" s="2" t="s">
        <v>42</v>
      </c>
    </row>
    <row r="6" spans="1:13" ht="111" customHeight="1">
      <c r="A6" s="5">
        <v>1</v>
      </c>
      <c r="B6" s="22" t="s">
        <v>24</v>
      </c>
      <c r="C6" s="21" t="s">
        <v>21</v>
      </c>
      <c r="D6" s="15">
        <v>53</v>
      </c>
      <c r="E6" s="11" t="s">
        <v>5</v>
      </c>
      <c r="F6" s="11" t="s">
        <v>5</v>
      </c>
      <c r="G6" s="11" t="s">
        <v>5</v>
      </c>
      <c r="H6" s="11" t="s">
        <v>5</v>
      </c>
      <c r="I6" s="11" t="s">
        <v>5</v>
      </c>
      <c r="J6" s="11" t="s">
        <v>5</v>
      </c>
      <c r="K6" s="11" t="s">
        <v>5</v>
      </c>
      <c r="L6" s="11" t="s">
        <v>5</v>
      </c>
      <c r="M6" s="11" t="s">
        <v>5</v>
      </c>
    </row>
    <row r="7" spans="1:13" ht="86.25" customHeight="1">
      <c r="A7" s="5">
        <v>2</v>
      </c>
      <c r="B7" s="22" t="s">
        <v>0</v>
      </c>
      <c r="C7" s="6" t="s">
        <v>38</v>
      </c>
      <c r="D7" s="9">
        <v>283300</v>
      </c>
      <c r="E7" s="28">
        <f>D7/280236*100</f>
        <v>101.09336416448993</v>
      </c>
      <c r="F7" s="16">
        <v>309429</v>
      </c>
      <c r="G7" s="11">
        <f>F7/D7*100</f>
        <v>109.22308506883162</v>
      </c>
      <c r="H7" s="16">
        <f>F7*1.0516</f>
        <v>325395.53640000004</v>
      </c>
      <c r="I7" s="11">
        <f>H7/F7*100</f>
        <v>105.16000000000001</v>
      </c>
      <c r="J7" s="16">
        <f>H7*1.0516</f>
        <v>342185.94607824006</v>
      </c>
      <c r="K7" s="11">
        <f>J7/H7*100</f>
        <v>105.16000000000001</v>
      </c>
      <c r="L7" s="31">
        <f>J7*1.0516</f>
        <v>359842.7408958773</v>
      </c>
      <c r="M7" s="11">
        <f>L7/J7*100</f>
        <v>105.16000000000001</v>
      </c>
    </row>
    <row r="8" spans="1:13" ht="57" customHeight="1">
      <c r="A8" s="5">
        <v>3</v>
      </c>
      <c r="B8" s="22" t="s">
        <v>17</v>
      </c>
      <c r="C8" s="6" t="s">
        <v>26</v>
      </c>
      <c r="D8" s="11" t="s">
        <v>5</v>
      </c>
      <c r="E8" s="11" t="s">
        <v>5</v>
      </c>
      <c r="F8" s="30">
        <v>0.17449999999999999</v>
      </c>
      <c r="G8" s="11" t="s">
        <v>5</v>
      </c>
      <c r="H8" s="30">
        <v>0.17449999999999999</v>
      </c>
      <c r="I8" s="11" t="s">
        <v>5</v>
      </c>
      <c r="J8" s="30">
        <f>H8</f>
        <v>0.17449999999999999</v>
      </c>
      <c r="K8" s="11" t="s">
        <v>5</v>
      </c>
      <c r="L8" s="15">
        <f>J8</f>
        <v>0.17449999999999999</v>
      </c>
      <c r="M8" s="11" t="s">
        <v>5</v>
      </c>
    </row>
    <row r="9" spans="1:13" ht="100.5" customHeight="1">
      <c r="A9" s="5">
        <v>4</v>
      </c>
      <c r="B9" s="22" t="s">
        <v>20</v>
      </c>
      <c r="C9" s="6" t="s">
        <v>39</v>
      </c>
      <c r="D9" s="9">
        <v>637</v>
      </c>
      <c r="E9" s="28">
        <f>D9/192*100</f>
        <v>331.77083333333337</v>
      </c>
      <c r="F9" s="9">
        <v>540</v>
      </c>
      <c r="G9" s="11">
        <f>F9/D9*100</f>
        <v>84.7723704866562</v>
      </c>
      <c r="H9" s="9">
        <f>H7*H8/100</f>
        <v>567.81521101800001</v>
      </c>
      <c r="I9" s="11">
        <f>H9/F9*100</f>
        <v>105.15096500333334</v>
      </c>
      <c r="J9" s="9">
        <f>J7*J8/100</f>
        <v>597.11447590652881</v>
      </c>
      <c r="K9" s="11">
        <f>J9/H9*100</f>
        <v>105.16000000000001</v>
      </c>
      <c r="L9" s="9">
        <f>L7*L8/100</f>
        <v>627.92558286330586</v>
      </c>
      <c r="M9" s="11">
        <f>L9/J9*100</f>
        <v>105.16000000000003</v>
      </c>
    </row>
    <row r="10" spans="1:13" ht="71.25" customHeight="1">
      <c r="A10" s="5">
        <v>5</v>
      </c>
      <c r="B10" s="22" t="s">
        <v>1</v>
      </c>
      <c r="C10" s="6" t="s">
        <v>4</v>
      </c>
      <c r="D10" s="11" t="s">
        <v>5</v>
      </c>
      <c r="E10" s="11" t="s">
        <v>5</v>
      </c>
      <c r="F10" s="29">
        <v>0.6</v>
      </c>
      <c r="G10" s="11" t="s">
        <v>5</v>
      </c>
      <c r="H10" s="29">
        <v>0.6</v>
      </c>
      <c r="I10" s="11" t="s">
        <v>5</v>
      </c>
      <c r="J10" s="29">
        <v>0.6</v>
      </c>
      <c r="K10" s="11" t="s">
        <v>5</v>
      </c>
      <c r="L10" s="11">
        <v>0.6</v>
      </c>
      <c r="M10" s="11" t="s">
        <v>5</v>
      </c>
    </row>
    <row r="11" spans="1:13" ht="108.75" customHeight="1">
      <c r="A11" s="5">
        <v>6</v>
      </c>
      <c r="B11" s="22" t="s">
        <v>19</v>
      </c>
      <c r="C11" s="6" t="s">
        <v>25</v>
      </c>
      <c r="D11" s="11" t="s">
        <v>5</v>
      </c>
      <c r="E11" s="11" t="s">
        <v>5</v>
      </c>
      <c r="F11" s="17">
        <v>0</v>
      </c>
      <c r="G11" s="11" t="s">
        <v>5</v>
      </c>
      <c r="H11" s="17">
        <v>0</v>
      </c>
      <c r="I11" s="11" t="s">
        <v>5</v>
      </c>
      <c r="J11" s="18">
        <v>0</v>
      </c>
      <c r="K11" s="11" t="s">
        <v>5</v>
      </c>
      <c r="L11" s="31">
        <v>0</v>
      </c>
      <c r="M11" s="11" t="s">
        <v>5</v>
      </c>
    </row>
    <row r="12" spans="1:13" ht="54" customHeight="1">
      <c r="A12" s="5">
        <v>7</v>
      </c>
      <c r="B12" s="22" t="s">
        <v>18</v>
      </c>
      <c r="C12" s="6" t="s">
        <v>27</v>
      </c>
      <c r="D12" s="17" t="s">
        <v>5</v>
      </c>
      <c r="E12" s="11" t="s">
        <v>5</v>
      </c>
      <c r="F12" s="32">
        <f>F9</f>
        <v>540</v>
      </c>
      <c r="G12" s="11" t="s">
        <v>5</v>
      </c>
      <c r="H12" s="32">
        <f>H9</f>
        <v>567.81521101800001</v>
      </c>
      <c r="I12" s="11" t="s">
        <v>5</v>
      </c>
      <c r="J12" s="32">
        <f>J9</f>
        <v>597.11447590652881</v>
      </c>
      <c r="K12" s="11" t="s">
        <v>5</v>
      </c>
      <c r="L12" s="33">
        <f>L9</f>
        <v>627.92558286330586</v>
      </c>
      <c r="M12" s="11" t="s">
        <v>5</v>
      </c>
    </row>
    <row r="13" spans="1:13" s="7" customFormat="1" ht="220.5" customHeight="1">
      <c r="A13" s="5">
        <v>8</v>
      </c>
      <c r="B13" s="22" t="s">
        <v>32</v>
      </c>
      <c r="C13" s="6" t="s">
        <v>31</v>
      </c>
      <c r="D13" s="17" t="s">
        <v>5</v>
      </c>
      <c r="E13" s="17" t="s">
        <v>5</v>
      </c>
      <c r="F13" s="9">
        <v>540</v>
      </c>
      <c r="G13" s="11"/>
      <c r="H13" s="9">
        <f>IF(H12&gt;F9*1.1,F9*1.1,H12)</f>
        <v>567.81521101800001</v>
      </c>
      <c r="I13" s="11"/>
      <c r="J13" s="9">
        <f>IF(J12&gt;H9*1.1,H9*1.1,J12)</f>
        <v>597.11447590652881</v>
      </c>
      <c r="K13" s="11"/>
      <c r="L13" s="9">
        <f>IF(L12&gt;J9*1.1,J9*1.1,L12)</f>
        <v>627.92558286330586</v>
      </c>
      <c r="M13" s="20"/>
    </row>
    <row r="14" spans="1:13" s="7" customFormat="1" ht="234" customHeight="1">
      <c r="A14" s="5">
        <v>9</v>
      </c>
      <c r="B14" s="22" t="s">
        <v>33</v>
      </c>
      <c r="C14" s="6" t="s">
        <v>40</v>
      </c>
      <c r="D14" s="15">
        <v>0.96120000000000005</v>
      </c>
      <c r="E14" s="28">
        <f>D14/0.9157*100</f>
        <v>104.96887626952061</v>
      </c>
      <c r="F14" s="15">
        <v>0.94120000000000004</v>
      </c>
      <c r="G14" s="11">
        <f>F14/D14*100</f>
        <v>97.919267582188922</v>
      </c>
      <c r="H14" s="15">
        <f>F14</f>
        <v>0.94120000000000004</v>
      </c>
      <c r="I14" s="11">
        <f>H14/F14*100</f>
        <v>100</v>
      </c>
      <c r="J14" s="15">
        <f>H14</f>
        <v>0.94120000000000004</v>
      </c>
      <c r="K14" s="11">
        <f>J14/H14*100</f>
        <v>100</v>
      </c>
      <c r="L14" s="15">
        <f>J14</f>
        <v>0.94120000000000004</v>
      </c>
      <c r="M14" s="11">
        <f>L14/J14*100</f>
        <v>100</v>
      </c>
    </row>
    <row r="15" spans="1:13" s="8" customFormat="1" ht="18.75">
      <c r="A15" s="5">
        <v>10</v>
      </c>
      <c r="B15" s="22" t="s">
        <v>34</v>
      </c>
      <c r="C15" s="22"/>
      <c r="D15" s="11">
        <v>-414</v>
      </c>
      <c r="E15" s="11" t="s">
        <v>5</v>
      </c>
      <c r="F15" s="9">
        <v>-298</v>
      </c>
      <c r="G15" s="11" t="s">
        <v>5</v>
      </c>
      <c r="H15" s="9">
        <v>-313</v>
      </c>
      <c r="I15" s="11" t="s">
        <v>5</v>
      </c>
      <c r="J15" s="9">
        <v>-330</v>
      </c>
      <c r="K15" s="11" t="s">
        <v>5</v>
      </c>
      <c r="L15" s="31">
        <v>-347</v>
      </c>
      <c r="M15" s="11" t="s">
        <v>5</v>
      </c>
    </row>
    <row r="16" spans="1:13" s="10" customFormat="1" ht="186.75" customHeight="1">
      <c r="A16" s="5">
        <v>11</v>
      </c>
      <c r="B16" s="24" t="s">
        <v>35</v>
      </c>
      <c r="C16" s="25" t="s">
        <v>28</v>
      </c>
      <c r="D16" s="26">
        <v>198</v>
      </c>
      <c r="E16" s="28">
        <f>D16/152*100</f>
        <v>130.26315789473685</v>
      </c>
      <c r="F16" s="27">
        <f>F13*F14+F15</f>
        <v>210.24800000000005</v>
      </c>
      <c r="G16" s="11">
        <f>F16/D16*100</f>
        <v>106.18585858585861</v>
      </c>
      <c r="H16" s="27">
        <f>H13*H14+H15</f>
        <v>221.42767661014159</v>
      </c>
      <c r="I16" s="11">
        <f>H16/F16*100</f>
        <v>105.31737596083745</v>
      </c>
      <c r="J16" s="27">
        <f>J13*J14+J15</f>
        <v>232.00414472322495</v>
      </c>
      <c r="K16" s="11">
        <f>J16/H16*100</f>
        <v>104.77648877276751</v>
      </c>
      <c r="L16" s="27">
        <f>L13*L14+L15</f>
        <v>244.0035585909435</v>
      </c>
      <c r="M16" s="11">
        <f>L16/J16*100</f>
        <v>105.17206874990683</v>
      </c>
    </row>
    <row r="17" spans="1:13" ht="53.25" customHeight="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5"/>
      <c r="M17" s="35"/>
    </row>
    <row r="18" spans="1:13" ht="94.5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8"/>
      <c r="M18" s="38"/>
    </row>
    <row r="19" spans="1:13" ht="49.5" customHeight="1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8"/>
      <c r="M19" s="38"/>
    </row>
  </sheetData>
  <mergeCells count="4">
    <mergeCell ref="A17:M17"/>
    <mergeCell ref="A19:M19"/>
    <mergeCell ref="A18:M18"/>
    <mergeCell ref="A1:M1"/>
  </mergeCells>
  <pageMargins left="0" right="0" top="0" bottom="0" header="0" footer="0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2024-11-18T06:13:39Z</dcterms:modified>
</cp:coreProperties>
</file>